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nesorth.sharepoint.com/sites/PMUB/Shared Documents/2569/16. ประกาศรับข้อเสนอโครงการ ปี 2569/ปี 2569/ส่งกอฟ/F13 TAS/"/>
    </mc:Choice>
  </mc:AlternateContent>
  <xr:revisionPtr revIDLastSave="81" documentId="13_ncr:1_{CFFC14B4-0741-4AE2-8DE1-D4BB492C67BA}" xr6:coauthVersionLast="47" xr6:coauthVersionMax="47" xr10:uidLastSave="{670EFACF-D87C-4DC6-9211-1CCEBCE0E67B}"/>
  <bookViews>
    <workbookView xWindow="-110" yWindow="-110" windowWidth="19420" windowHeight="10300" xr2:uid="{FCBB6EC5-3A4A-4C14-BA89-9B1CBE40A9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20" i="1"/>
  <c r="E8" i="1"/>
  <c r="D8" i="1"/>
  <c r="C8" i="1"/>
  <c r="E11" i="1"/>
  <c r="E21" i="1"/>
  <c r="D18" i="1"/>
  <c r="F18" i="1" s="1"/>
  <c r="E17" i="1"/>
  <c r="D14" i="1"/>
  <c r="F14" i="1" s="1"/>
  <c r="E13" i="1"/>
  <c r="D13" i="1"/>
  <c r="C13" i="1"/>
  <c r="E12" i="1"/>
  <c r="D11" i="1"/>
  <c r="C11" i="1"/>
  <c r="E10" i="1"/>
  <c r="C4" i="1"/>
  <c r="D20" i="1" s="1"/>
  <c r="D9" i="1"/>
  <c r="C9" i="1"/>
  <c r="F9" i="1" l="1"/>
  <c r="C20" i="1"/>
  <c r="F20" i="1" s="1"/>
  <c r="F13" i="1"/>
  <c r="F11" i="1"/>
  <c r="D21" i="1"/>
  <c r="C21" i="1"/>
  <c r="E22" i="1"/>
  <c r="F22" i="1" s="1"/>
  <c r="D16" i="1"/>
  <c r="F16" i="1" s="1"/>
  <c r="C10" i="1"/>
  <c r="C17" i="1"/>
  <c r="D10" i="1"/>
  <c r="D17" i="1"/>
  <c r="E15" i="1"/>
  <c r="F15" i="1" s="1"/>
  <c r="C12" i="1"/>
  <c r="D12" i="1"/>
  <c r="C19" i="1"/>
  <c r="F19" i="1" s="1"/>
  <c r="F17" i="1" l="1"/>
  <c r="F10" i="1"/>
  <c r="F8" i="1"/>
  <c r="E23" i="1"/>
  <c r="F21" i="1"/>
  <c r="F12" i="1"/>
  <c r="D23" i="1"/>
  <c r="C23" i="1"/>
  <c r="C25" i="1" l="1"/>
  <c r="C26" i="1" s="1"/>
  <c r="F23" i="1"/>
</calcChain>
</file>

<file path=xl/sharedStrings.xml><?xml version="1.0" encoding="utf-8"?>
<sst xmlns="http://schemas.openxmlformats.org/spreadsheetml/2006/main" count="62" uniqueCount="58">
  <si>
    <t>ตารางคำนวณค่าใช้จ่ายโครงการวิจัยของ Future Graduate Platform ปี 2568</t>
  </si>
  <si>
    <t>งบบุคลากร</t>
  </si>
  <si>
    <t>งบดำเนินงาน - 
ค่าตอบแทน</t>
  </si>
  <si>
    <t>ค่าตอบแทนนักวิจัยที่ปรึกษา (ไม่เกิน 3 คนต่อผู้ช่วยวิจัย 1 คน)</t>
  </si>
  <si>
    <t>งบดำเนินงาน - 
ค่าใช้สอย</t>
  </si>
  <si>
    <t>งบดำเนินงาน - ค่าวัสดุ</t>
  </si>
  <si>
    <t>ค่าธรรมเนียมอุดหนุนสถาบัน</t>
  </si>
  <si>
    <t>รวมงบประมาณ</t>
  </si>
  <si>
    <t>งบปี 69</t>
  </si>
  <si>
    <t>งบปี 70</t>
  </si>
  <si>
    <t>รายการสนับสนุน</t>
  </si>
  <si>
    <t>หน่วย (บาท/ปี)</t>
  </si>
  <si>
    <t>ค่าใช้สอยอื่นๆ</t>
  </si>
  <si>
    <t>ค่าวัสดุสำนักงานสำหรับการบริหารจัดการโครงการย่อย (สำหรับส่วนกลาง จ่าย10,000บาทต่อผู้ช่วยวิจัย)</t>
  </si>
  <si>
    <t>ค่าใช้จ่ายสำหรับทำวิจัยในต่างประเทศ ป.เอก</t>
  </si>
  <si>
    <t>ค่าใช้จ่ายสำหรับทำวิจัยในต่างประเทศ ป.โท</t>
  </si>
  <si>
    <t>ค่า Overhead ต่อผู้ช่วยวิจัย</t>
  </si>
  <si>
    <t>ค่าใช้สอย - ค่าลงทะเบียนเรียนสำหรับผู้ช่วยวิจัยปริญญาเอก</t>
  </si>
  <si>
    <t>ค่าใช้สอย - ค่าลงทะเบียนเรียนสำหรับผู้ช่วยวิจัยปริญญาโท</t>
  </si>
  <si>
    <t>ค่าใช้สอย - ค่าธรรมเนียมการวิจัย (Bench fee)</t>
  </si>
  <si>
    <t>ค่าใช้สอย - ค่าพัฒนาทักษะ สำหรับผู้ช่วยวิจัย ป.เอก</t>
  </si>
  <si>
    <t>ค่าใช้สอย - ค่าพัฒนาทักษะ สำหรับผู้ช่วยวิจัย ป.โท</t>
  </si>
  <si>
    <t xml:space="preserve">ค่าสนับสนุนการนำเสนอผลงานวิชาการ ทั้งในประเทศและต่างประเทศ รวมค่าเดินทางและที่พัก (รวมผู้ช่วยวิจัยปริญญาโทและเอก) (80,000 บาท ครั้งเดียว) </t>
  </si>
  <si>
    <t>ค่าตอบแทนผู้เชี่ยวชาญจากต่างประเทศ (จ่ายจามความเหมาะสม สูงสุดไม่เกิน 150,000 บาท/ผู้ช่วยวิจัย)</t>
  </si>
  <si>
    <t xml:space="preserve">ค่าส่งเสริมการศึกษา ได้แก่ ค่าอุปกรณ์การศึกษา สำหรับผู้ช่วยวิจัย ป.เอก </t>
  </si>
  <si>
    <t>ค่าหนังสือ (เหมาจ่าย/ปี)</t>
  </si>
  <si>
    <t>คน</t>
  </si>
  <si>
    <t>รวมจำนวนผู้ช่วยวิจัย</t>
  </si>
  <si>
    <t>จำนวนผู้ช่วยวิจัย ป.เอก (PhD)</t>
  </si>
  <si>
    <t>จำนวนผู้ช่วยวิจัยป.โท (MSc)</t>
  </si>
  <si>
    <t>รวมงบประมาณโครงการ</t>
  </si>
  <si>
    <t>บาท</t>
  </si>
  <si>
    <t>ค่าใช้จ่ายเฉลี่ยต่อคน</t>
  </si>
  <si>
    <t>สนับสนุนไม่เกิน 3 ปี</t>
  </si>
  <si>
    <t>สนับสนุนไม่เกิน 2 ปี</t>
  </si>
  <si>
    <t>ค่าตอบแทนหัวหน้าโครงการ 30,000 บาท/ปี สำหรับติดตาม ดูแลและประสานงานต่างๆ กับผู้ช่วยวิจัยและอาจารย์ที่ปรึกษา</t>
  </si>
  <si>
    <t>งบปี 71</t>
  </si>
  <si>
    <t>ค่าตอบแทนรายเดือนผู้ช่วยวิจัย ระดับปริญญาเอก 20,000 บาท/เดือน และระดับปริญญาโท 15,000 บาท/เดือน</t>
  </si>
  <si>
    <t>ค่าตอบแทนรายเดือนสำหรับผู้ช่วยวิจัย ป.เอก</t>
  </si>
  <si>
    <t>ค่าตอบแทนรายเดือนสำหรับผู้ช่วยวิจัย ป.โท</t>
  </si>
  <si>
    <t>ค่าตอบแทนหัวหน้าโครงการ</t>
  </si>
  <si>
    <t>ค่าตอบแทนนักวิจัยที่ปรึกษา/อาจารย์ที่ปรึกษา/นักวิจัยที่ปรึกษาในต่างประเทศ (กรณี Double degree) ไม่เกิน 25,000 บาท/คน/ปี รวมแล้วไม่เกิน 3 คน</t>
  </si>
  <si>
    <t>ค่าลงทะเบียนเรียน (Registration fee/Tuition fee) ไม่เกิน 120,000 บาท/คน/ปี สำหรับปริญญาเอก และไม่เกิน 80,000 บาท/คน/ปี สำหรับปริญญาโท</t>
  </si>
  <si>
    <t>ค่าธรรมเนียมวิจัย ไม่เกิน 120,000 บาท/คน/ปี</t>
  </si>
  <si>
    <t>ค่าพัฒนาทักษะผู้ช่วยวิจัยเพื่อลงทะเบียนในรายวิชาระยะสั้น ไม่เกิน 30,000 บาท/คน/ปี สำหรับปริญญาเอก และไม่เกิน 20,000 บาท/คน/ปี สำหรับปริญญาโท</t>
  </si>
  <si>
    <t>ค่าส่งเสริมการเผยแพร่ผลงานวิชาการในรูปแบบการตีพิมพ์ในฐานข้อมูล ISI/Scopus ไม่เกิน 50,000 บาท/ฉบับ (สูงสุดไม่เกิน 2 ฉบับ) สำหรับปริญญาเอก และสูงสุดไม่เกิน 1 ฉบับสำหรับปริญญาโท</t>
  </si>
  <si>
    <t xml:space="preserve">ค่าส่งเสริมการเผยแพร่ผลงานวิชาการ (Publication) สำหรับผู้ช่วยวิจัยปริญญาเอก </t>
  </si>
  <si>
    <t>ค่าส่งเสริมการเผยแพร่ผลงานวิชาการ (Publication) สำหรับผู้ช่วยวิจัยปริญญาโท</t>
  </si>
  <si>
    <t>ค่าสนับสนุนการนำเสนอผลงานวิชาการทั้งในประเทศและต่างประเทศ 80,000 บาท/คน (รวมค่าใช้จ่ายทั้งหมดแล้วตลอดเวลาการศึกษา)</t>
  </si>
  <si>
    <t>ค่าตอบแทนผู้เชี่ยวชาญพิเศษจากสถาบันในต่างประเทศในการจัดอบรม/ฝึกฝนทักษะเชิงลึกในประเทศไทย ไม่เกิน 150,000 บาท/ผู้ช่วยวิจัย (ตามจ่ายจริง) ตลอดระยะเวลาทั้งหมด</t>
  </si>
  <si>
    <t>ค่าสนับสนุนการเข้าร่วมนำเสนอผลงานวิชาการในการประชุมวิชาการหรือการจัดนิทรรศการที่ บพค. กำหนด ไม่เกิน 10,000 บาท/คน/ปี</t>
  </si>
  <si>
    <t>ค่าใช้สอยอื่น ๆ เพื่อส่งเสริมการพัฒนาทักษะผู้ช่วยวิจัยและใช้เพื่อการบริหารจัดการโครงการส่วนกลาง ตลอดจนการเข้าร่วมจัดนิทรรศการและประชาสัมพันธ์ ไม่เกิน 250,000 บาท/คน (ตลอดระยะเวลาทั้งหมด)</t>
  </si>
  <si>
    <t>ค่าใช้จ่ายเพื่อการไปวิจัยระยะสั้นในต่างประเทศ ระยะเวลาไม่เกิน 12 เดือน รวมค่าใช้จ่ายทุกอย่างแล้ว (ยกเว้น Bench fee) ไม่เกิน 800,000 บาท (ตลอดระยะเวลาทั้งหมด) สำหรับปริญญาเอก และระยะเวลาไม่เกิน 6 เดือน งบประมาณไม่เกิน 400,000 บาท (ตลอดระยะเวลาทั้งหมด) สำหรับปริญญาโท</t>
  </si>
  <si>
    <t>ค่าหนังสือและค่า Subscription เพื่อการสืบค้นวารสาร ไม่เกิน 10,000 บาท/คน/ปี</t>
  </si>
  <si>
    <t>ค่าวัสดุสำนักงานเพื่อการบริหารโครงการ ไม่เกิน 5,000 บาท/คน/ปี</t>
  </si>
  <si>
    <t>(ไม่เกิน 60,000 บาทต่อปีต่อผู้ช่วยวิจัย) และกำหนดจ่ายให้เฉพาะปีสุดท้ายของโครงการเท่านั้น</t>
  </si>
  <si>
    <t>ค่าธรรมเนียมอุดหนุนสถาบัน
(ไม่เกิน 60,000 บาทต่อปีต่อผู้ช่วยวิจัย) และกำหนดจ่ายให้เฉพาะปีสุดท้ายของโครงการเท่านั้น</t>
  </si>
  <si>
    <r>
      <t xml:space="preserve">กรุณากรอกตัวเลขเฉพาะในช่อง </t>
    </r>
    <r>
      <rPr>
        <b/>
        <i/>
        <sz val="16"/>
        <color theme="9" tint="-0.249977111117893"/>
        <rFont val="TH Sarabun New"/>
        <family val="2"/>
      </rPr>
      <t>สีเขียว</t>
    </r>
    <r>
      <rPr>
        <b/>
        <i/>
        <sz val="16"/>
        <color rgb="FFFF0000"/>
        <rFont val="TH Sarabun New"/>
        <family val="2"/>
      </rPr>
      <t xml:space="preserve"> เท่านั้น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</si>
</sst>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Aptos Narrow"/>
      <family val="2"/>
      <charset val="222"/>
      <scheme val="minor"/>
    </font>
    <font>
      <sz val="11"/>
      <color theme="1"/>
      <name val="Aptos Narrow"/>
      <family val="2"/>
      <charset val="222"/>
      <scheme val="minor"/>
    </font>
    <font>
      <sz val="12"/>
      <color theme="1"/>
      <name val="TH Sarabun New"/>
      <family val="2"/>
    </font>
    <font>
      <b/>
      <sz val="12"/>
      <color theme="1"/>
      <name val="TH Sarabun New"/>
      <family val="2"/>
    </font>
    <font>
      <b/>
      <i/>
      <sz val="16"/>
      <color rgb="FFFF0000"/>
      <name val="TH Sarabun New"/>
      <family val="2"/>
    </font>
    <font>
      <b/>
      <sz val="12"/>
      <color rgb="FFFF0000"/>
      <name val="TH Sarabun New"/>
      <family val="2"/>
    </font>
    <font>
      <b/>
      <i/>
      <sz val="16"/>
      <color theme="9" tint="-0.249977111117893"/>
      <name val="TH Sarabun New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164" fontId="2" fillId="0" borderId="1" xfId="1" applyNumberFormat="1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164" fontId="2" fillId="0" borderId="1" xfId="1" applyNumberFormat="1" applyFont="1" applyBorder="1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2" fillId="0" borderId="1" xfId="0" applyFont="1" applyBorder="1"/>
    <xf numFmtId="0" fontId="3" fillId="0" borderId="1" xfId="0" applyFont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2" fillId="4" borderId="1" xfId="0" applyFont="1" applyFill="1" applyBorder="1"/>
    <xf numFmtId="0" fontId="2" fillId="5" borderId="1" xfId="0" applyFont="1" applyFill="1" applyBorder="1"/>
    <xf numFmtId="0" fontId="4" fillId="6" borderId="0" xfId="0" applyFont="1" applyFill="1"/>
    <xf numFmtId="164" fontId="3" fillId="2" borderId="1" xfId="1" applyNumberFormat="1" applyFont="1" applyFill="1" applyBorder="1"/>
    <xf numFmtId="164" fontId="2" fillId="0" borderId="1" xfId="0" applyNumberFormat="1" applyFont="1" applyBorder="1"/>
    <xf numFmtId="164" fontId="3" fillId="0" borderId="1" xfId="0" applyNumberFormat="1" applyFont="1" applyBorder="1"/>
    <xf numFmtId="164" fontId="5" fillId="6" borderId="0" xfId="0" applyNumberFormat="1" applyFont="1" applyFill="1"/>
    <xf numFmtId="0" fontId="3" fillId="3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F33AC-A6BB-4DCF-BA60-C5363D9B94EF}">
  <dimension ref="A1:M26"/>
  <sheetViews>
    <sheetView tabSelected="1" workbookViewId="0">
      <selection activeCell="G5" sqref="G5"/>
    </sheetView>
  </sheetViews>
  <sheetFormatPr defaultRowHeight="18" x14ac:dyDescent="0.6"/>
  <cols>
    <col min="1" max="1" width="8.6640625" style="1"/>
    <col min="2" max="2" width="35.58203125" style="1" customWidth="1"/>
    <col min="3" max="3" width="9.33203125" style="1" customWidth="1"/>
    <col min="4" max="4" width="9.4140625" style="1" customWidth="1"/>
    <col min="5" max="5" width="8.6640625" style="1"/>
    <col min="6" max="6" width="10" style="1" customWidth="1"/>
    <col min="7" max="8" width="8.6640625" style="1"/>
    <col min="9" max="9" width="25" style="1" customWidth="1"/>
    <col min="10" max="16384" width="8.6640625" style="1"/>
  </cols>
  <sheetData>
    <row r="1" spans="1:13" x14ac:dyDescent="0.6">
      <c r="A1" s="23" t="s">
        <v>0</v>
      </c>
      <c r="B1" s="23"/>
      <c r="C1" s="23"/>
      <c r="D1" s="23"/>
      <c r="E1" s="23"/>
      <c r="F1" s="13"/>
      <c r="G1" s="13"/>
      <c r="H1" s="13"/>
      <c r="I1" s="15" t="s">
        <v>10</v>
      </c>
      <c r="J1" s="14" t="s">
        <v>11</v>
      </c>
      <c r="K1" s="14"/>
      <c r="L1" s="14"/>
      <c r="M1" s="14"/>
    </row>
    <row r="2" spans="1:13" x14ac:dyDescent="0.6">
      <c r="B2" s="11" t="s">
        <v>28</v>
      </c>
      <c r="C2" s="16">
        <v>0</v>
      </c>
      <c r="D2" s="11" t="s">
        <v>26</v>
      </c>
      <c r="E2" s="1" t="s">
        <v>33</v>
      </c>
      <c r="I2" s="2"/>
      <c r="L2" s="1" t="s">
        <v>12</v>
      </c>
      <c r="M2" s="1">
        <v>250000</v>
      </c>
    </row>
    <row r="3" spans="1:13" x14ac:dyDescent="0.6">
      <c r="B3" s="11" t="s">
        <v>29</v>
      </c>
      <c r="C3" s="16">
        <v>0</v>
      </c>
      <c r="D3" s="11" t="s">
        <v>26</v>
      </c>
      <c r="E3" s="1" t="s">
        <v>34</v>
      </c>
      <c r="I3" s="2"/>
      <c r="L3" s="1" t="s">
        <v>13</v>
      </c>
      <c r="M3" s="1">
        <v>5000</v>
      </c>
    </row>
    <row r="4" spans="1:13" ht="20" customHeight="1" x14ac:dyDescent="0.6">
      <c r="B4" s="12" t="s">
        <v>27</v>
      </c>
      <c r="C4" s="17">
        <f>SUM(C2:C3)</f>
        <v>0</v>
      </c>
      <c r="D4" s="11" t="s">
        <v>26</v>
      </c>
      <c r="I4" s="2" t="s">
        <v>38</v>
      </c>
      <c r="J4" s="1">
        <v>240000</v>
      </c>
      <c r="L4" s="1" t="s">
        <v>14</v>
      </c>
      <c r="M4" s="1">
        <v>800000</v>
      </c>
    </row>
    <row r="5" spans="1:13" ht="22" customHeight="1" x14ac:dyDescent="0.8">
      <c r="B5" s="18" t="s">
        <v>57</v>
      </c>
      <c r="I5" s="2" t="s">
        <v>39</v>
      </c>
      <c r="J5" s="1">
        <v>180000</v>
      </c>
      <c r="L5" s="1" t="s">
        <v>15</v>
      </c>
      <c r="M5" s="1">
        <v>400000</v>
      </c>
    </row>
    <row r="6" spans="1:13" ht="22" customHeight="1" x14ac:dyDescent="0.6">
      <c r="I6" s="2" t="s">
        <v>40</v>
      </c>
      <c r="J6" s="1">
        <v>30000</v>
      </c>
      <c r="L6" s="1" t="s">
        <v>16</v>
      </c>
      <c r="M6" s="1">
        <v>60000</v>
      </c>
    </row>
    <row r="7" spans="1:13" ht="20" customHeight="1" x14ac:dyDescent="0.6">
      <c r="B7" s="2"/>
      <c r="C7" s="3" t="s">
        <v>8</v>
      </c>
      <c r="D7" s="3" t="s">
        <v>9</v>
      </c>
      <c r="E7" s="3" t="s">
        <v>36</v>
      </c>
      <c r="F7" s="12" t="s">
        <v>7</v>
      </c>
      <c r="I7" s="2" t="s">
        <v>3</v>
      </c>
      <c r="J7" s="1">
        <v>75000</v>
      </c>
    </row>
    <row r="8" spans="1:13" ht="36" x14ac:dyDescent="0.6">
      <c r="A8" s="4" t="s">
        <v>1</v>
      </c>
      <c r="B8" s="5" t="s">
        <v>37</v>
      </c>
      <c r="C8" s="6">
        <f>SUM($J$4*($C$2)+($J$5*$C$3))</f>
        <v>0</v>
      </c>
      <c r="D8" s="6">
        <f>SUM($J$4*($C$2)+($J$5*$C$3))</f>
        <v>0</v>
      </c>
      <c r="E8" s="6">
        <f>$J$4*($C$2)</f>
        <v>0</v>
      </c>
      <c r="F8" s="20">
        <f>SUM(C8:E8)</f>
        <v>0</v>
      </c>
      <c r="I8" s="2" t="s">
        <v>17</v>
      </c>
      <c r="J8" s="1">
        <v>120000</v>
      </c>
    </row>
    <row r="9" spans="1:13" ht="54" x14ac:dyDescent="0.6">
      <c r="A9" s="7" t="s">
        <v>2</v>
      </c>
      <c r="B9" s="5" t="s">
        <v>35</v>
      </c>
      <c r="C9" s="8">
        <f>$J$6</f>
        <v>30000</v>
      </c>
      <c r="D9" s="8">
        <f>$J$6</f>
        <v>30000</v>
      </c>
      <c r="E9" s="8">
        <f>$J$6</f>
        <v>30000</v>
      </c>
      <c r="F9" s="20">
        <f t="shared" ref="F9:F23" si="0">SUM(C9:E9)</f>
        <v>90000</v>
      </c>
      <c r="I9" s="2" t="s">
        <v>18</v>
      </c>
      <c r="J9" s="1">
        <v>80000</v>
      </c>
    </row>
    <row r="10" spans="1:13" ht="54" x14ac:dyDescent="0.6">
      <c r="A10" s="7"/>
      <c r="B10" s="5" t="s">
        <v>41</v>
      </c>
      <c r="C10" s="8">
        <f>$J$7*$C$4</f>
        <v>0</v>
      </c>
      <c r="D10" s="8">
        <f>$J$7*$C$4</f>
        <v>0</v>
      </c>
      <c r="E10" s="8">
        <f>$J$7*$C$2</f>
        <v>0</v>
      </c>
      <c r="F10" s="20">
        <f t="shared" si="0"/>
        <v>0</v>
      </c>
      <c r="I10" s="2" t="s">
        <v>19</v>
      </c>
      <c r="J10" s="1">
        <v>120000</v>
      </c>
    </row>
    <row r="11" spans="1:13" ht="54" x14ac:dyDescent="0.6">
      <c r="A11" s="9" t="s">
        <v>4</v>
      </c>
      <c r="B11" s="5" t="s">
        <v>42</v>
      </c>
      <c r="C11" s="8">
        <f>($J$8*($C$2))+($J$9*$C$3)</f>
        <v>0</v>
      </c>
      <c r="D11" s="8">
        <f t="shared" ref="D11" si="1">($J$8*($C$2))+($J$9*$C$3)</f>
        <v>0</v>
      </c>
      <c r="E11" s="8">
        <f>($J$8*($C$2))</f>
        <v>0</v>
      </c>
      <c r="F11" s="20">
        <f t="shared" si="0"/>
        <v>0</v>
      </c>
      <c r="I11" s="2" t="s">
        <v>20</v>
      </c>
      <c r="J11" s="1">
        <v>30000</v>
      </c>
    </row>
    <row r="12" spans="1:13" x14ac:dyDescent="0.6">
      <c r="A12" s="11"/>
      <c r="B12" s="10" t="s">
        <v>43</v>
      </c>
      <c r="C12" s="8">
        <f>$J$10*$C$4</f>
        <v>0</v>
      </c>
      <c r="D12" s="8">
        <f>$J$10*$C$4</f>
        <v>0</v>
      </c>
      <c r="E12" s="8">
        <f>$J$10*$C$2</f>
        <v>0</v>
      </c>
      <c r="F12" s="20">
        <f t="shared" si="0"/>
        <v>0</v>
      </c>
      <c r="I12" s="2" t="s">
        <v>21</v>
      </c>
      <c r="J12" s="1">
        <v>20000</v>
      </c>
    </row>
    <row r="13" spans="1:13" ht="54" x14ac:dyDescent="0.6">
      <c r="A13" s="11"/>
      <c r="B13" s="5" t="s">
        <v>44</v>
      </c>
      <c r="C13" s="8">
        <f>($J$11*($C$2))+($J$12*$C$3)</f>
        <v>0</v>
      </c>
      <c r="D13" s="8">
        <f>($J$11*($C$2))+($J$12*$C$3)</f>
        <v>0</v>
      </c>
      <c r="E13" s="8">
        <f>$J$11*$C$2</f>
        <v>0</v>
      </c>
      <c r="F13" s="20">
        <f t="shared" si="0"/>
        <v>0</v>
      </c>
      <c r="I13" s="2" t="s">
        <v>46</v>
      </c>
      <c r="J13" s="1">
        <v>100000</v>
      </c>
    </row>
    <row r="14" spans="1:13" ht="72" x14ac:dyDescent="0.6">
      <c r="A14" s="11"/>
      <c r="B14" s="5" t="s">
        <v>45</v>
      </c>
      <c r="C14" s="8">
        <v>0</v>
      </c>
      <c r="D14" s="8">
        <f>($J$13*$C$2)+($J$14*$C$3)</f>
        <v>0</v>
      </c>
      <c r="E14" s="8">
        <v>0</v>
      </c>
      <c r="F14" s="20">
        <f t="shared" si="0"/>
        <v>0</v>
      </c>
      <c r="I14" s="2" t="s">
        <v>47</v>
      </c>
      <c r="J14" s="1">
        <v>50000</v>
      </c>
    </row>
    <row r="15" spans="1:13" ht="54" x14ac:dyDescent="0.6">
      <c r="A15" s="11"/>
      <c r="B15" s="5" t="s">
        <v>48</v>
      </c>
      <c r="C15" s="8">
        <v>0</v>
      </c>
      <c r="D15" s="8">
        <v>0</v>
      </c>
      <c r="E15" s="8">
        <f>$J$15*$C$4</f>
        <v>0</v>
      </c>
      <c r="F15" s="20">
        <f t="shared" si="0"/>
        <v>0</v>
      </c>
      <c r="I15" s="2" t="s">
        <v>22</v>
      </c>
      <c r="J15" s="1">
        <v>80000</v>
      </c>
    </row>
    <row r="16" spans="1:13" ht="54" x14ac:dyDescent="0.6">
      <c r="A16" s="11"/>
      <c r="B16" s="5" t="s">
        <v>49</v>
      </c>
      <c r="C16" s="8">
        <v>0</v>
      </c>
      <c r="D16" s="8">
        <f>$J$16*$C$4</f>
        <v>0</v>
      </c>
      <c r="E16" s="8">
        <v>0</v>
      </c>
      <c r="F16" s="20">
        <f t="shared" si="0"/>
        <v>0</v>
      </c>
      <c r="I16" s="2" t="s">
        <v>23</v>
      </c>
      <c r="J16" s="1">
        <v>150000</v>
      </c>
    </row>
    <row r="17" spans="1:10" ht="54" x14ac:dyDescent="0.6">
      <c r="A17" s="11"/>
      <c r="B17" s="5" t="s">
        <v>50</v>
      </c>
      <c r="C17" s="8">
        <f>$J$17*$C$4</f>
        <v>0</v>
      </c>
      <c r="D17" s="8">
        <f>$J$17*$C$4</f>
        <v>0</v>
      </c>
      <c r="E17" s="8">
        <f>$J$17*$C$2</f>
        <v>0</v>
      </c>
      <c r="F17" s="20">
        <f t="shared" si="0"/>
        <v>0</v>
      </c>
      <c r="I17" s="2" t="s">
        <v>50</v>
      </c>
      <c r="J17" s="1">
        <v>10000</v>
      </c>
    </row>
    <row r="18" spans="1:10" ht="90" x14ac:dyDescent="0.6">
      <c r="A18" s="11"/>
      <c r="B18" s="5" t="s">
        <v>52</v>
      </c>
      <c r="C18" s="8">
        <v>0</v>
      </c>
      <c r="D18" s="8">
        <f>($M$4*$C$2)+($M$5*$C$3)</f>
        <v>0</v>
      </c>
      <c r="E18" s="8">
        <v>0</v>
      </c>
      <c r="F18" s="20">
        <f t="shared" si="0"/>
        <v>0</v>
      </c>
      <c r="I18" s="2" t="s">
        <v>24</v>
      </c>
      <c r="J18" s="1">
        <v>35000</v>
      </c>
    </row>
    <row r="19" spans="1:10" ht="72" x14ac:dyDescent="0.6">
      <c r="A19" s="11"/>
      <c r="B19" s="5" t="s">
        <v>51</v>
      </c>
      <c r="C19" s="8">
        <f>$M$2*$C$4</f>
        <v>0</v>
      </c>
      <c r="D19" s="8">
        <v>0</v>
      </c>
      <c r="E19" s="8">
        <v>0</v>
      </c>
      <c r="F19" s="20">
        <f t="shared" si="0"/>
        <v>0</v>
      </c>
      <c r="I19" s="2" t="s">
        <v>25</v>
      </c>
      <c r="J19" s="1">
        <v>10000</v>
      </c>
    </row>
    <row r="20" spans="1:10" ht="36" x14ac:dyDescent="0.6">
      <c r="A20" s="12" t="s">
        <v>5</v>
      </c>
      <c r="B20" s="5" t="s">
        <v>53</v>
      </c>
      <c r="C20" s="8">
        <f>$J$19*$C$4</f>
        <v>0</v>
      </c>
      <c r="D20" s="8">
        <f>$J$19*$C$4</f>
        <v>0</v>
      </c>
      <c r="E20" s="8">
        <f>$J$19*$C$2</f>
        <v>0</v>
      </c>
      <c r="F20" s="20">
        <f t="shared" si="0"/>
        <v>0</v>
      </c>
    </row>
    <row r="21" spans="1:10" ht="36" x14ac:dyDescent="0.6">
      <c r="A21" s="11"/>
      <c r="B21" s="5" t="s">
        <v>54</v>
      </c>
      <c r="C21" s="8">
        <f>$M$3*$C$4</f>
        <v>0</v>
      </c>
      <c r="D21" s="8">
        <f>$M$3*$C$4</f>
        <v>0</v>
      </c>
      <c r="E21" s="8">
        <f>$M$3*$C$2</f>
        <v>0</v>
      </c>
      <c r="F21" s="20">
        <f t="shared" si="0"/>
        <v>0</v>
      </c>
    </row>
    <row r="22" spans="1:10" ht="54" x14ac:dyDescent="0.6">
      <c r="A22" s="12" t="s">
        <v>6</v>
      </c>
      <c r="B22" s="5" t="s">
        <v>56</v>
      </c>
      <c r="C22" s="8">
        <v>0</v>
      </c>
      <c r="D22" s="8">
        <v>0</v>
      </c>
      <c r="E22" s="8">
        <f>($M$6*$C$4)*3</f>
        <v>0</v>
      </c>
      <c r="F22" s="20">
        <f t="shared" si="0"/>
        <v>0</v>
      </c>
    </row>
    <row r="23" spans="1:10" x14ac:dyDescent="0.6">
      <c r="A23" s="11"/>
      <c r="B23" s="4" t="s">
        <v>55</v>
      </c>
      <c r="C23" s="19">
        <f>SUM(C8:C22)</f>
        <v>30000</v>
      </c>
      <c r="D23" s="19">
        <f>SUM(D8:D22)</f>
        <v>30000</v>
      </c>
      <c r="E23" s="19">
        <f>SUM(E8:E22)</f>
        <v>30000</v>
      </c>
      <c r="F23" s="21">
        <f t="shared" si="0"/>
        <v>90000</v>
      </c>
    </row>
    <row r="25" spans="1:10" x14ac:dyDescent="0.6">
      <c r="B25" s="13" t="s">
        <v>30</v>
      </c>
      <c r="C25" s="22">
        <f>$C$23+$D23+$E$23</f>
        <v>90000</v>
      </c>
      <c r="D25" s="1" t="s">
        <v>31</v>
      </c>
    </row>
    <row r="26" spans="1:10" x14ac:dyDescent="0.6">
      <c r="B26" s="1" t="s">
        <v>32</v>
      </c>
      <c r="C26" s="1" t="e">
        <f>$C$25/$C$4</f>
        <v>#DIV/0!</v>
      </c>
      <c r="D26" s="1" t="s">
        <v>31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8ECA1D72572AAD4A94DBF37C02338213" ma:contentTypeVersion="20" ma:contentTypeDescription="สร้างเอกสารใหม่" ma:contentTypeScope="" ma:versionID="2ef7f1c245da4dbcc2a4eb4044a66260">
  <xsd:schema xmlns:xsd="http://www.w3.org/2001/XMLSchema" xmlns:xs="http://www.w3.org/2001/XMLSchema" xmlns:p="http://schemas.microsoft.com/office/2006/metadata/properties" xmlns:ns2="fa2f003c-5ada-43a5-aff4-8eab010984ba" xmlns:ns3="6b5d1709-12d3-448d-a01f-72beed8fcfe8" targetNamespace="http://schemas.microsoft.com/office/2006/metadata/properties" ma:root="true" ma:fieldsID="77a33577e0004e549e369d8d42c0b455" ns2:_="" ns3:_="">
    <xsd:import namespace="fa2f003c-5ada-43a5-aff4-8eab010984ba"/>
    <xsd:import namespace="6b5d1709-12d3-448d-a01f-72beed8fcf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ServiceBillingMetadata" minOccurs="0"/>
                <xsd:element ref="ns2:_x0e2a__x0e16__x0e32__x0e19__x0e30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f003c-5ada-43a5-aff4-8eab010984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แท็กรูป" ma:readOnly="false" ma:fieldId="{5cf76f15-5ced-4ddc-b409-7134ff3c332f}" ma:taxonomyMulti="true" ma:sspId="b760033a-948c-49fe-8d86-0a057f7ec9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0e2a__x0e16__x0e32__x0e19__x0e30_" ma:index="26" nillable="true" ma:displayName="สถานะ" ma:format="Dropdown" ma:internalName="_x0e2a__x0e16__x0e32__x0e19__x0e30_">
      <xsd:simpleType>
        <xsd:restriction base="dms:Choice">
          <xsd:enumeration value="เอกสารถ้วนเสนอได้"/>
          <xsd:enumeration value="อยู่ระหว่างรอลงนาม"/>
          <xsd:enumeration value="ลงนามและวางไฟล์แล้ว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5d1709-12d3-448d-a01f-72beed8fcfe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แชร์กับ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แชร์พร้อมกับรายละเอียด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40f1f64-8bb1-48a6-85c9-1953b0e5b345}" ma:internalName="TaxCatchAll" ma:showField="CatchAllData" ma:web="6b5d1709-12d3-448d-a01f-72beed8fcf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2f003c-5ada-43a5-aff4-8eab010984ba">
      <Terms xmlns="http://schemas.microsoft.com/office/infopath/2007/PartnerControls"/>
    </lcf76f155ced4ddcb4097134ff3c332f>
    <TaxCatchAll xmlns="6b5d1709-12d3-448d-a01f-72beed8fcfe8" xsi:nil="true"/>
    <_x0e2a__x0e16__x0e32__x0e19__x0e30_ xmlns="fa2f003c-5ada-43a5-aff4-8eab010984b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CF860F-07A0-4AF1-B94C-0B7F8235F6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2f003c-5ada-43a5-aff4-8eab010984ba"/>
    <ds:schemaRef ds:uri="6b5d1709-12d3-448d-a01f-72beed8fcf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E44D20-AE4E-4D56-BBEE-E0B83020CD5F}">
  <ds:schemaRefs>
    <ds:schemaRef ds:uri="http://schemas.microsoft.com/office/2006/metadata/properties"/>
    <ds:schemaRef ds:uri="http://schemas.microsoft.com/office/infopath/2007/PartnerControls"/>
    <ds:schemaRef ds:uri="fa2f003c-5ada-43a5-aff4-8eab010984ba"/>
    <ds:schemaRef ds:uri="6b5d1709-12d3-448d-a01f-72beed8fcfe8"/>
  </ds:schemaRefs>
</ds:datastoreItem>
</file>

<file path=customXml/itemProps3.xml><?xml version="1.0" encoding="utf-8"?>
<ds:datastoreItem xmlns:ds="http://schemas.openxmlformats.org/officeDocument/2006/customXml" ds:itemID="{CA165645-6F92-405F-ADD7-5245ED57C1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Supparoek Boopasiri</dc:creator>
  <cp:lastModifiedBy>Supparoek Boopasiri</cp:lastModifiedBy>
  <dcterms:created xsi:type="dcterms:W3CDTF">2024-08-01T09:17:58Z</dcterms:created>
  <dcterms:modified xsi:type="dcterms:W3CDTF">2025-07-03T12:59:56Z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0x0101008ECA1D72572AAD4A94DBF37C02338213</vt:lpwstr>
  </property>
  <property fmtid="{D5CDD505-2E9C-101B-9397-08002B2CF9AE}" pid="3" name="MediaServiceImageTags">
    <vt:lpwstr/>
  </property>
</Properties>
</file>